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ecutive\COMM\FISCALMG_Contract\Procurements\2024 Procurements\Grant RFPs\GC24-003 CRS\RFP Attachments\"/>
    </mc:Choice>
  </mc:AlternateContent>
  <xr:revisionPtr revIDLastSave="0" documentId="13_ncr:1_{0A0D7521-2866-40BA-AB22-DD6B79F03E7E}" xr6:coauthVersionLast="47" xr6:coauthVersionMax="47" xr10:uidLastSave="{00000000-0000-0000-0000-000000000000}"/>
  <workbookProtection workbookAlgorithmName="SHA-512" workbookHashValue="OImda+1R8DYtptU2g5wszJUTDP0IzoZFMkRD4fwDT6HYSwrm4381pUhvjh1HvCEKWBdroGzzo/Rw4IrmY37S3Q==" workbookSaltValue="a+T2ujH6Qo/oB3YI95dvXQ==" workbookSpinCount="100000" lockStructure="1"/>
  <bookViews>
    <workbookView xWindow="5820" yWindow="1485" windowWidth="21600" windowHeight="11385" xr2:uid="{8AE72AAE-AB09-4ADC-B688-B1B1F6FB00F9}"/>
  </bookViews>
  <sheets>
    <sheet name="Att. 2 - Capacity Summary" sheetId="1" r:id="rId1"/>
    <sheet name="HQ County 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5" i="1" s="1"/>
  <c r="H6" i="1" s="1"/>
  <c r="H53" i="1" s="1"/>
  <c r="H38" i="1" l="1"/>
  <c r="H12" i="1"/>
  <c r="H20" i="1"/>
  <c r="H28" i="1"/>
  <c r="H36" i="1"/>
  <c r="H45" i="1"/>
  <c r="H61" i="1"/>
  <c r="H69" i="1"/>
  <c r="H13" i="1"/>
  <c r="H21" i="1"/>
  <c r="H29" i="1"/>
  <c r="H37" i="1"/>
  <c r="H46" i="1"/>
  <c r="H54" i="1"/>
  <c r="H62" i="1"/>
  <c r="H70" i="1"/>
  <c r="H52" i="1"/>
  <c r="H68" i="1"/>
  <c r="H14" i="1"/>
  <c r="H22" i="1"/>
  <c r="H30" i="1"/>
  <c r="H39" i="1"/>
  <c r="H47" i="1"/>
  <c r="H55" i="1"/>
  <c r="H63" i="1"/>
  <c r="H71" i="1"/>
  <c r="H35" i="1"/>
  <c r="H15" i="1"/>
  <c r="H23" i="1"/>
  <c r="H31" i="1"/>
  <c r="H40" i="1"/>
  <c r="H48" i="1"/>
  <c r="H56" i="1"/>
  <c r="H64" i="1"/>
  <c r="H72" i="1"/>
  <c r="H44" i="1"/>
  <c r="H16" i="1"/>
  <c r="H24" i="1"/>
  <c r="H32" i="1"/>
  <c r="H41" i="1"/>
  <c r="H49" i="1"/>
  <c r="H57" i="1"/>
  <c r="H65" i="1"/>
  <c r="H11" i="1"/>
  <c r="H27" i="1"/>
  <c r="H17" i="1"/>
  <c r="H25" i="1"/>
  <c r="H33" i="1"/>
  <c r="H42" i="1"/>
  <c r="H50" i="1"/>
  <c r="H58" i="1"/>
  <c r="H66" i="1"/>
  <c r="H19" i="1"/>
  <c r="H60" i="1"/>
  <c r="H18" i="1"/>
  <c r="H26" i="1"/>
  <c r="H34" i="1"/>
  <c r="H43" i="1"/>
  <c r="H51" i="1"/>
  <c r="H59" i="1"/>
  <c r="H67" i="1"/>
  <c r="H10" i="1"/>
  <c r="H73" i="1" l="1"/>
  <c r="H74" i="1" s="1"/>
</calcChain>
</file>

<file path=xl/sharedStrings.xml><?xml version="1.0" encoding="utf-8"?>
<sst xmlns="http://schemas.openxmlformats.org/spreadsheetml/2006/main" count="293" uniqueCount="246">
  <si>
    <t>Description</t>
  </si>
  <si>
    <t>Unit Description</t>
  </si>
  <si>
    <t>Reg. 1</t>
  </si>
  <si>
    <t>Reg. 2</t>
  </si>
  <si>
    <t>Reg. 3</t>
  </si>
  <si>
    <t>100X</t>
  </si>
  <si>
    <t>Standardized Testing and Specialized Evaluations</t>
  </si>
  <si>
    <t>110X</t>
  </si>
  <si>
    <t>112X</t>
  </si>
  <si>
    <t>118X</t>
  </si>
  <si>
    <t>Flat Rate</t>
  </si>
  <si>
    <t>120X</t>
  </si>
  <si>
    <t>Career Exploration Assessment</t>
  </si>
  <si>
    <t>121X</t>
  </si>
  <si>
    <t>122X</t>
  </si>
  <si>
    <t>123X</t>
  </si>
  <si>
    <t>Self-Advocacy for Employment</t>
  </si>
  <si>
    <t>124X</t>
  </si>
  <si>
    <t>125X</t>
  </si>
  <si>
    <t>Work Readiness 1 - Soft Skills Training</t>
  </si>
  <si>
    <t>127X</t>
  </si>
  <si>
    <t>133X</t>
  </si>
  <si>
    <t>134X</t>
  </si>
  <si>
    <t>142X</t>
  </si>
  <si>
    <t>165X</t>
  </si>
  <si>
    <t>Assistive Technology/Rehabilitation Technology Evaluation</t>
  </si>
  <si>
    <t>167X</t>
  </si>
  <si>
    <t>Assistive Technology/Rehabilitation Technology Training</t>
  </si>
  <si>
    <t>175X</t>
  </si>
  <si>
    <t>Benefits Advisement</t>
  </si>
  <si>
    <t>510X</t>
  </si>
  <si>
    <t>Employment Customization</t>
  </si>
  <si>
    <t>557X</t>
  </si>
  <si>
    <t>559X</t>
  </si>
  <si>
    <t>Work Experience Development</t>
  </si>
  <si>
    <t>563X</t>
  </si>
  <si>
    <t>Per Hour</t>
  </si>
  <si>
    <t>571X</t>
  </si>
  <si>
    <t>Supported Employment Intake</t>
  </si>
  <si>
    <t>572X</t>
  </si>
  <si>
    <t>Supported Employment Pre-Employment Assessment /Job Development</t>
  </si>
  <si>
    <t>573X</t>
  </si>
  <si>
    <t>574X</t>
  </si>
  <si>
    <t>575X</t>
  </si>
  <si>
    <t>576X</t>
  </si>
  <si>
    <t>1573X</t>
  </si>
  <si>
    <t>1574X</t>
  </si>
  <si>
    <t>1575X</t>
  </si>
  <si>
    <t>578X</t>
  </si>
  <si>
    <t>582X</t>
  </si>
  <si>
    <t>625X</t>
  </si>
  <si>
    <t>Work Readiness 2 - Skill Development</t>
  </si>
  <si>
    <t>630X</t>
  </si>
  <si>
    <t>Work Readiness 3 - Skill Development with Work Experience</t>
  </si>
  <si>
    <t>790X</t>
  </si>
  <si>
    <t>792X</t>
  </si>
  <si>
    <t>880X</t>
  </si>
  <si>
    <t>881X</t>
  </si>
  <si>
    <t>921X</t>
  </si>
  <si>
    <t>Direct Placement Intake</t>
  </si>
  <si>
    <t>929X</t>
  </si>
  <si>
    <t>931X</t>
  </si>
  <si>
    <t>Job Placement</t>
  </si>
  <si>
    <t>932X</t>
  </si>
  <si>
    <t>933X</t>
  </si>
  <si>
    <t>935X</t>
  </si>
  <si>
    <t>936X</t>
  </si>
  <si>
    <t>937X</t>
  </si>
  <si>
    <t>958X</t>
  </si>
  <si>
    <t>959X</t>
  </si>
  <si>
    <t>Coaching Supports for Employment</t>
  </si>
  <si>
    <t>963X</t>
  </si>
  <si>
    <t>964X</t>
  </si>
  <si>
    <t>M</t>
  </si>
  <si>
    <t>T</t>
  </si>
  <si>
    <t>1000X</t>
  </si>
  <si>
    <t>1005X</t>
  </si>
  <si>
    <t>1006X</t>
  </si>
  <si>
    <t>1007X</t>
  </si>
  <si>
    <t>1008X</t>
  </si>
  <si>
    <t>1009X</t>
  </si>
  <si>
    <t>052X</t>
  </si>
  <si>
    <t>Functional Capacities Evaluation</t>
  </si>
  <si>
    <t>Actual Cost Round Trip</t>
  </si>
  <si>
    <t>Capacity</t>
  </si>
  <si>
    <t>NYS SFS ID</t>
  </si>
  <si>
    <t>Attachment 2:  Capacity Summary</t>
  </si>
  <si>
    <t>Headquarter County</t>
  </si>
  <si>
    <t>Albany</t>
  </si>
  <si>
    <t>Bronx</t>
  </si>
  <si>
    <t>Brooklyn</t>
  </si>
  <si>
    <t>Buffalo</t>
  </si>
  <si>
    <t>Garden City</t>
  </si>
  <si>
    <t>Hauppauge</t>
  </si>
  <si>
    <t>Malone</t>
  </si>
  <si>
    <t>Manhattan</t>
  </si>
  <si>
    <t>Mid-Hudson</t>
  </si>
  <si>
    <t>Queens</t>
  </si>
  <si>
    <t>Rochester</t>
  </si>
  <si>
    <t>Southern Tier</t>
  </si>
  <si>
    <t>Syracuse</t>
  </si>
  <si>
    <t>Utica</t>
  </si>
  <si>
    <t>White Plains</t>
  </si>
  <si>
    <t>DO Number</t>
  </si>
  <si>
    <t>2024 Rates by Region</t>
  </si>
  <si>
    <t>Service Code</t>
  </si>
  <si>
    <t>Annual Potential Budget Based on Stated Capacity</t>
  </si>
  <si>
    <t>Annual Rate</t>
  </si>
  <si>
    <t>*Authorized as monthly rate equating to $2,800.80 annually.  For this service, please list the total number of customers your agency can serve annually.</t>
  </si>
  <si>
    <t>Job Seeking and Development Services</t>
  </si>
  <si>
    <t>Community Work Experience Wage Reimbursement</t>
  </si>
  <si>
    <t>Work-Based Learning Experience Wage Reimbursement</t>
  </si>
  <si>
    <t>Mobility Services</t>
  </si>
  <si>
    <t>1001X</t>
  </si>
  <si>
    <t>1002X</t>
  </si>
  <si>
    <t>Five-Year Potential Budget Based on Stated Capacity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</si>
  <si>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</si>
  <si>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</si>
  <si>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</si>
  <si>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</si>
  <si>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</si>
  <si>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</si>
  <si>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</si>
  <si>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</si>
  <si>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</si>
  <si>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</si>
  <si>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</si>
  <si>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</si>
  <si>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</si>
  <si>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</si>
  <si>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</si>
  <si>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</si>
  <si>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</si>
  <si>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</si>
  <si>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</si>
  <si>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</si>
  <si>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</si>
  <si>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</si>
  <si>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</si>
  <si>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</si>
  <si>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</si>
  <si>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</si>
  <si>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</si>
  <si>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</si>
  <si>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</si>
  <si>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</si>
  <si>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</si>
  <si>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</si>
  <si>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</si>
  <si>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</si>
  <si>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</si>
  <si>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</si>
  <si>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</si>
  <si>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Kings (Brooklyn)</t>
  </si>
  <si>
    <t>New York (Manhattan)</t>
  </si>
  <si>
    <t>Richmond (Staten Island)</t>
  </si>
  <si>
    <t>Rockland</t>
  </si>
  <si>
    <t>Saint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</si>
  <si>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</si>
  <si>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</si>
  <si>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</si>
  <si>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</si>
  <si>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</si>
  <si>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</si>
  <si>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</si>
  <si>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</si>
  <si>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</si>
  <si>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</si>
  <si>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</si>
  <si>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</si>
  <si>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</si>
  <si>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</si>
  <si>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</si>
  <si>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</si>
  <si>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</si>
  <si>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District Office Catchment Area</t>
  </si>
  <si>
    <t>DO</t>
  </si>
  <si>
    <t>Region Number</t>
  </si>
  <si>
    <t>DO Number LU</t>
  </si>
  <si>
    <t>County LU</t>
  </si>
  <si>
    <t>Region</t>
  </si>
  <si>
    <t>577X</t>
  </si>
  <si>
    <t>Supported Employment Quality Wage Incentive for Vendor</t>
  </si>
  <si>
    <t>Flat Rate Per Eval</t>
  </si>
  <si>
    <t>Diagnostic Voc. Eval (DVE)/Community Based Situational Assessment (CBA)</t>
  </si>
  <si>
    <t>Per 5Hr Day,Max15</t>
  </si>
  <si>
    <t>Community Based Workplace Assessment (CBWA)</t>
  </si>
  <si>
    <t>Entry Services II:  Service to Individuals</t>
  </si>
  <si>
    <t>Per Hr,Max10</t>
  </si>
  <si>
    <t>Post-Secondary Options Counseling</t>
  </si>
  <si>
    <t>Per Half Hour</t>
  </si>
  <si>
    <t>Job Exploration Counseling</t>
  </si>
  <si>
    <t>Instruction in Self-Advocacy</t>
  </si>
  <si>
    <t>Per Hour, Max 60</t>
  </si>
  <si>
    <t>Workplace Readiness Training to Devel. Social Skills &amp; Indep. Living</t>
  </si>
  <si>
    <t>Adaptive Driver Evaluation - Low Tech for Car or Van</t>
  </si>
  <si>
    <t>Per Hour, Max 10</t>
  </si>
  <si>
    <t>Adaptive Driver Evaluation - High Tech for Car or Van</t>
  </si>
  <si>
    <t>V**</t>
  </si>
  <si>
    <t>Per Mile over 35m/way</t>
  </si>
  <si>
    <t>Vendor Travel for Provision of CRS Services**</t>
  </si>
  <si>
    <t xml:space="preserve">**142X and V codes - There are no set rates in the RFP for these services. Enter estimate of total dollars to cover the service(s) for one year.  </t>
  </si>
  <si>
    <t>Per Hour, Max 20</t>
  </si>
  <si>
    <t xml:space="preserve">Work-Based Learning Experience Development </t>
  </si>
  <si>
    <t>Deaf and Blind Coaching Supports for Employment</t>
  </si>
  <si>
    <t>Supported Employment Job Placement for Adults</t>
  </si>
  <si>
    <t>Supported Employment Stabilization for Adults</t>
  </si>
  <si>
    <t>Supported Employment Job Retention for Adults</t>
  </si>
  <si>
    <t>Supported Employment Job Retention Hours Per Week</t>
  </si>
  <si>
    <t>Supported Employment Extended Services for Adults*</t>
  </si>
  <si>
    <t>Supported Employment Extended Services for Youth under age 25*</t>
  </si>
  <si>
    <t>Per 5hr Day, Max 40</t>
  </si>
  <si>
    <t>Per 5hr Day, Max 60</t>
  </si>
  <si>
    <t>Coaching Supports for Post-Secondary Educ, Intern., Other Activ-Educ Goal</t>
  </si>
  <si>
    <t>Coaching and Communication Supports for Postsecondary Educ &amp; Employ.</t>
  </si>
  <si>
    <t>Adaptive Driver Training - Low Tech for Car or Van</t>
  </si>
  <si>
    <t>Adaptive Driver Training - High Tech for Car or Van</t>
  </si>
  <si>
    <t>Job Retention Services</t>
  </si>
  <si>
    <t>Quality Wage Incentive for Vendor</t>
  </si>
  <si>
    <t>Job Seeking and Development Deaf and Blind Services</t>
  </si>
  <si>
    <t>Job Placement Deaf and Blind Services</t>
  </si>
  <si>
    <t>Job Retention Deaf and Blind Services</t>
  </si>
  <si>
    <t>Per Hour, Max 320</t>
  </si>
  <si>
    <r>
      <t>Work-Based</t>
    </r>
    <r>
      <rPr>
        <strike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Learning Experience Mentor</t>
    </r>
  </si>
  <si>
    <t>Entry Services I:  Service to Groups</t>
  </si>
  <si>
    <t>One session (1.5-2hrs)</t>
  </si>
  <si>
    <t>Work Based Learning Experience Wage Reimbursement for Potentially Elig.</t>
  </si>
  <si>
    <r>
      <t>Work-Based</t>
    </r>
    <r>
      <rPr>
        <strike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Learning Experience Mentor for Potentially Eligible</t>
    </r>
  </si>
  <si>
    <t>Per Hr of Act Work Exp</t>
  </si>
  <si>
    <t>Per Hr of Act Work Exp.</t>
  </si>
  <si>
    <t>Job Exploration Counseling for Potentially Eligible</t>
  </si>
  <si>
    <t>Instruction in Self-Advocacy for Potentially Eligible</t>
  </si>
  <si>
    <t>Workplace Readiness Training to Devel. Social Skills &amp; Indep. Living PE</t>
  </si>
  <si>
    <t>Post-secondary Counseling for Potentially Eligible</t>
  </si>
  <si>
    <t>Work-Based Learning Experience Development for Potentially Eligible</t>
  </si>
  <si>
    <t>Supported Employment Job Placement for Youth under age 25</t>
  </si>
  <si>
    <t>Supported Employment Stabilization for Youth under age 25</t>
  </si>
  <si>
    <t>Supported Employment Job Retention for Youth under age 25</t>
  </si>
  <si>
    <t>Transportation II - Facility Provided</t>
  </si>
  <si>
    <t>Flat Rate, Round Trip</t>
  </si>
  <si>
    <t>Transportation I - Facility Coordinated</t>
  </si>
  <si>
    <t>Applicant</t>
  </si>
  <si>
    <t>Capacity:  Annual # of customers you can serve multiplied by average units to serve each customer.**</t>
  </si>
  <si>
    <t>Capacity x Rate</t>
  </si>
  <si>
    <t xml:space="preserve">     This amount will transfer into the Capacity * Rate column.  The GSA Privately Owned Vehicle mileage rate (2023) for estimating 142X is $0.655/mile.</t>
  </si>
  <si>
    <t>Core Rehabilitation Services RFP #GC24-003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</si>
</sst>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44" fontId="2" fillId="2" borderId="1" xfId="1" applyFont="1" applyFill="1" applyBorder="1"/>
    <xf numFmtId="0" fontId="2" fillId="0" borderId="0" xfId="0" applyFont="1"/>
    <xf numFmtId="0" fontId="0" fillId="0" borderId="1" xfId="0" applyBorder="1"/>
    <xf numFmtId="44" fontId="0" fillId="0" borderId="1" xfId="1" applyFont="1" applyBorder="1"/>
    <xf numFmtId="44" fontId="0" fillId="0" borderId="0" xfId="1" applyFont="1" applyBorder="1"/>
    <xf numFmtId="44" fontId="0" fillId="0" borderId="0" xfId="1" applyFont="1"/>
    <xf numFmtId="0" fontId="0" fillId="0" borderId="1" xfId="0" applyFill="1" applyBorder="1"/>
    <xf numFmtId="44" fontId="0" fillId="0" borderId="1" xfId="1" applyFont="1" applyFill="1" applyBorder="1"/>
    <xf numFmtId="0" fontId="4" fillId="0" borderId="0" xfId="0" applyFont="1" applyAlignment="1">
      <alignment horizontal="center" wrapText="1"/>
    </xf>
    <xf numFmtId="1" fontId="0" fillId="0" borderId="0" xfId="0" applyNumberFormat="1"/>
    <xf numFmtId="44" fontId="0" fillId="0" borderId="0" xfId="0" applyNumberFormat="1"/>
    <xf numFmtId="1" fontId="0" fillId="0" borderId="0" xfId="1" applyNumberFormat="1" applyFont="1" applyFill="1" applyBorder="1"/>
    <xf numFmtId="0" fontId="0" fillId="3" borderId="2" xfId="0" applyFill="1" applyBorder="1" applyProtection="1">
      <protection locked="0"/>
    </xf>
    <xf numFmtId="1" fontId="0" fillId="3" borderId="1" xfId="1" applyNumberFormat="1" applyFont="1" applyFill="1" applyBorder="1" applyProtection="1">
      <protection locked="0"/>
    </xf>
    <xf numFmtId="164" fontId="0" fillId="0" borderId="0" xfId="0" applyNumberFormat="1"/>
    <xf numFmtId="1" fontId="0" fillId="0" borderId="5" xfId="1" applyNumberFormat="1" applyFont="1" applyBorder="1"/>
    <xf numFmtId="44" fontId="6" fillId="0" borderId="1" xfId="1" applyFont="1" applyFill="1" applyBorder="1"/>
    <xf numFmtId="49" fontId="2" fillId="0" borderId="0" xfId="1" applyNumberFormat="1" applyFont="1" applyBorder="1" applyAlignment="1"/>
    <xf numFmtId="49" fontId="2" fillId="0" borderId="0" xfId="0" applyNumberFormat="1" applyFont="1" applyAlignment="1">
      <alignment horizontal="left"/>
    </xf>
    <xf numFmtId="44" fontId="2" fillId="0" borderId="0" xfId="0" applyNumberFormat="1" applyFont="1"/>
    <xf numFmtId="44" fontId="2" fillId="2" borderId="3" xfId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49" fontId="0" fillId="3" borderId="2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69794-61A3-45EF-B900-5EC73219105C}" name="Table1" displayName="Table1" ref="A1:C16" totalsRowShown="0">
  <autoFilter ref="A1:C16" xr:uid="{8ED69794-61A3-45EF-B900-5EC73219105C}"/>
  <tableColumns count="3">
    <tableColumn id="1" xr3:uid="{A979F25C-0245-4D77-831B-CF5B897167DF}" name="DO"/>
    <tableColumn id="2" xr3:uid="{0FE6F57A-398F-41EF-85A0-7E3B72FBD2D3}" name="Region Number"/>
    <tableColumn id="3" xr3:uid="{D1D73246-8C0F-464F-91BC-755E019E0E66}" name="DO Numb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777318-0626-4D66-86CC-EE946D5DF462}" name="Table2" displayName="Table2" ref="E1:F64" totalsRowShown="0">
  <autoFilter ref="E1:F64" xr:uid="{02777318-0626-4D66-86CC-EE946D5DF462}"/>
  <tableColumns count="2">
    <tableColumn id="1" xr3:uid="{AB7ADE7D-AD1E-4B4B-AD71-C8DE3A60E6E2}" name="County LU"/>
    <tableColumn id="2" xr3:uid="{A97171E2-6E45-4F6C-B513-3FD97552B409}" name="DO Number L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61A4-F494-478B-8CD5-D51577E8E6E2}">
  <sheetPr>
    <tabColor theme="7" tint="0.79998168889431442"/>
    <pageSetUpPr fitToPage="1"/>
  </sheetPr>
  <dimension ref="A1:K78"/>
  <sheetViews>
    <sheetView tabSelected="1" showRuler="0" zoomScaleNormal="100" zoomScalePageLayoutView="82" workbookViewId="0">
      <pane ySplit="9" topLeftCell="A10" activePane="bottomLeft" state="frozen"/>
      <selection pane="bottomLeft" activeCell="B5" sqref="B5:C5"/>
    </sheetView>
  </sheetViews>
  <sheetFormatPr defaultRowHeight="15" x14ac:dyDescent="0.25"/>
  <cols>
    <col min="1" max="1" width="12.85546875" customWidth="1"/>
    <col min="2" max="2" width="66.42578125" customWidth="1"/>
    <col min="3" max="3" width="21.140625" customWidth="1"/>
    <col min="4" max="6" width="10.85546875" style="8" customWidth="1"/>
    <col min="7" max="7" width="9.28515625" style="12" customWidth="1"/>
    <col min="8" max="8" width="16" customWidth="1"/>
    <col min="9" max="9" width="12.5703125" hidden="1" customWidth="1"/>
    <col min="10" max="10" width="8.5703125" bestFit="1" customWidth="1"/>
    <col min="11" max="11" width="14.28515625" bestFit="1" customWidth="1"/>
  </cols>
  <sheetData>
    <row r="1" spans="1:9" ht="15.75" x14ac:dyDescent="0.25">
      <c r="B1" s="11" t="s">
        <v>245</v>
      </c>
    </row>
    <row r="2" spans="1:9" ht="15.75" x14ac:dyDescent="0.25">
      <c r="B2" s="11" t="s">
        <v>86</v>
      </c>
    </row>
    <row r="3" spans="1:9" ht="15.75" x14ac:dyDescent="0.25">
      <c r="B3" s="11"/>
    </row>
    <row r="4" spans="1:9" x14ac:dyDescent="0.25">
      <c r="A4" t="s">
        <v>241</v>
      </c>
      <c r="B4" s="25"/>
      <c r="C4" s="25"/>
      <c r="E4" s="8" t="s">
        <v>87</v>
      </c>
      <c r="H4" s="15"/>
      <c r="I4" s="14">
        <f>_xlfn.XLOOKUP(H4,Table2[County LU],Table2[DO Number LU])</f>
        <v>0</v>
      </c>
    </row>
    <row r="5" spans="1:9" x14ac:dyDescent="0.25">
      <c r="A5" t="s">
        <v>85</v>
      </c>
      <c r="B5" s="26"/>
      <c r="C5" s="26"/>
      <c r="E5" s="8" t="s">
        <v>175</v>
      </c>
      <c r="H5" t="str">
        <f>_xlfn.XLOOKUP(I4,Table1[DO Number],Table1[DO],"Choose County Above")</f>
        <v>Choose County Above</v>
      </c>
    </row>
    <row r="6" spans="1:9" x14ac:dyDescent="0.25">
      <c r="E6" s="8" t="s">
        <v>180</v>
      </c>
      <c r="H6" s="18" t="str">
        <f>_xlfn.XLOOKUP(H5,Table1[DO],Table1[Region Number],"")</f>
        <v/>
      </c>
    </row>
    <row r="7" spans="1:9" ht="33" customHeight="1" x14ac:dyDescent="0.25">
      <c r="G7" s="27" t="s">
        <v>242</v>
      </c>
      <c r="H7" s="27"/>
    </row>
    <row r="8" spans="1:9" s="1" customFormat="1" x14ac:dyDescent="0.25">
      <c r="D8" s="23" t="s">
        <v>104</v>
      </c>
      <c r="E8" s="24"/>
      <c r="F8" s="24"/>
      <c r="G8" s="27"/>
      <c r="H8" s="27"/>
    </row>
    <row r="9" spans="1:9" s="4" customFormat="1" x14ac:dyDescent="0.25">
      <c r="A9" s="2" t="s">
        <v>105</v>
      </c>
      <c r="B9" s="2" t="s">
        <v>0</v>
      </c>
      <c r="C9" s="2" t="s">
        <v>1</v>
      </c>
      <c r="D9" s="3" t="s">
        <v>2</v>
      </c>
      <c r="E9" s="3" t="s">
        <v>3</v>
      </c>
      <c r="F9" s="3" t="s">
        <v>4</v>
      </c>
      <c r="G9" s="3" t="s">
        <v>84</v>
      </c>
      <c r="H9" s="3" t="s">
        <v>243</v>
      </c>
    </row>
    <row r="10" spans="1:9" x14ac:dyDescent="0.25">
      <c r="A10" s="5" t="s">
        <v>81</v>
      </c>
      <c r="B10" s="5" t="s">
        <v>82</v>
      </c>
      <c r="C10" s="9" t="s">
        <v>183</v>
      </c>
      <c r="D10" s="10">
        <v>850</v>
      </c>
      <c r="E10" s="10">
        <v>850</v>
      </c>
      <c r="F10" s="10">
        <v>850</v>
      </c>
      <c r="G10" s="16"/>
      <c r="H10" s="6" t="str">
        <f>IF($H$6=1,G10*D10,(IF($H$6=2,G10*E10,(IF($H$6=3,F10*G10,"Please select headquarter county above to calculate column")))))</f>
        <v>Please select headquarter county above to calculate column</v>
      </c>
    </row>
    <row r="11" spans="1:9" x14ac:dyDescent="0.25">
      <c r="A11" s="5" t="s">
        <v>5</v>
      </c>
      <c r="B11" s="5" t="s">
        <v>6</v>
      </c>
      <c r="C11" s="9" t="s">
        <v>36</v>
      </c>
      <c r="D11" s="10">
        <v>154.88999999999999</v>
      </c>
      <c r="E11" s="10">
        <v>138.97999999999999</v>
      </c>
      <c r="F11" s="10">
        <v>146.4</v>
      </c>
      <c r="G11" s="16"/>
      <c r="H11" s="6">
        <f t="shared" ref="H11:H43" si="0">IF($H$6=1,G11*D11,(IF($H$6=2,G11*E11,(IF($H$6=3,F11*G11,0)))))</f>
        <v>0</v>
      </c>
    </row>
    <row r="12" spans="1:9" x14ac:dyDescent="0.25">
      <c r="A12" s="5" t="s">
        <v>7</v>
      </c>
      <c r="B12" s="5" t="s">
        <v>184</v>
      </c>
      <c r="C12" s="9" t="s">
        <v>185</v>
      </c>
      <c r="D12" s="10">
        <v>79.569999999999993</v>
      </c>
      <c r="E12" s="10">
        <v>79.569999999999993</v>
      </c>
      <c r="F12" s="10">
        <v>79.569999999999993</v>
      </c>
      <c r="G12" s="16"/>
      <c r="H12" s="6">
        <f t="shared" si="0"/>
        <v>0</v>
      </c>
    </row>
    <row r="13" spans="1:9" x14ac:dyDescent="0.25">
      <c r="A13" s="5" t="s">
        <v>8</v>
      </c>
      <c r="B13" s="5" t="s">
        <v>186</v>
      </c>
      <c r="C13" s="9" t="s">
        <v>36</v>
      </c>
      <c r="D13" s="10">
        <v>79.569999999999993</v>
      </c>
      <c r="E13" s="10">
        <v>68.959999999999994</v>
      </c>
      <c r="F13" s="10">
        <v>74.260000000000005</v>
      </c>
      <c r="G13" s="16"/>
      <c r="H13" s="6">
        <f t="shared" si="0"/>
        <v>0</v>
      </c>
    </row>
    <row r="14" spans="1:9" x14ac:dyDescent="0.25">
      <c r="A14" s="5" t="s">
        <v>9</v>
      </c>
      <c r="B14" s="5" t="s">
        <v>187</v>
      </c>
      <c r="C14" s="9" t="s">
        <v>10</v>
      </c>
      <c r="D14" s="10">
        <v>185.66</v>
      </c>
      <c r="E14" s="10">
        <v>185.66</v>
      </c>
      <c r="F14" s="10">
        <v>185.66</v>
      </c>
      <c r="G14" s="16"/>
      <c r="H14" s="6">
        <f t="shared" si="0"/>
        <v>0</v>
      </c>
    </row>
    <row r="15" spans="1:9" x14ac:dyDescent="0.25">
      <c r="A15" s="5" t="s">
        <v>11</v>
      </c>
      <c r="B15" s="5" t="s">
        <v>12</v>
      </c>
      <c r="C15" s="9" t="s">
        <v>188</v>
      </c>
      <c r="D15" s="10">
        <v>84.87</v>
      </c>
      <c r="E15" s="10">
        <v>84.87</v>
      </c>
      <c r="F15" s="10">
        <v>84.87</v>
      </c>
      <c r="G15" s="16"/>
      <c r="H15" s="6">
        <f t="shared" si="0"/>
        <v>0</v>
      </c>
    </row>
    <row r="16" spans="1:9" x14ac:dyDescent="0.25">
      <c r="A16" s="5" t="s">
        <v>13</v>
      </c>
      <c r="B16" s="5" t="s">
        <v>189</v>
      </c>
      <c r="C16" s="9" t="s">
        <v>190</v>
      </c>
      <c r="D16" s="10">
        <v>101.85</v>
      </c>
      <c r="E16" s="10">
        <v>101.85</v>
      </c>
      <c r="F16" s="10">
        <v>101.85</v>
      </c>
      <c r="G16" s="16"/>
      <c r="H16" s="6">
        <f t="shared" si="0"/>
        <v>0</v>
      </c>
    </row>
    <row r="17" spans="1:8" x14ac:dyDescent="0.25">
      <c r="A17" s="5" t="s">
        <v>14</v>
      </c>
      <c r="B17" s="5" t="s">
        <v>191</v>
      </c>
      <c r="C17" s="9" t="s">
        <v>190</v>
      </c>
      <c r="D17" s="10">
        <v>101.85</v>
      </c>
      <c r="E17" s="10">
        <v>101.85</v>
      </c>
      <c r="F17" s="10">
        <v>101.85</v>
      </c>
      <c r="G17" s="16"/>
      <c r="H17" s="6">
        <f t="shared" si="0"/>
        <v>0</v>
      </c>
    </row>
    <row r="18" spans="1:8" x14ac:dyDescent="0.25">
      <c r="A18" s="5" t="s">
        <v>15</v>
      </c>
      <c r="B18" s="5" t="s">
        <v>16</v>
      </c>
      <c r="C18" s="9" t="s">
        <v>36</v>
      </c>
      <c r="D18" s="10">
        <v>53.05</v>
      </c>
      <c r="E18" s="10">
        <v>53.05</v>
      </c>
      <c r="F18" s="10">
        <v>53.05</v>
      </c>
      <c r="G18" s="16"/>
      <c r="H18" s="6">
        <f t="shared" si="0"/>
        <v>0</v>
      </c>
    </row>
    <row r="19" spans="1:8" x14ac:dyDescent="0.25">
      <c r="A19" s="5" t="s">
        <v>17</v>
      </c>
      <c r="B19" s="5" t="s">
        <v>192</v>
      </c>
      <c r="C19" s="9" t="s">
        <v>190</v>
      </c>
      <c r="D19" s="10">
        <v>101.85</v>
      </c>
      <c r="E19" s="10">
        <v>101.85</v>
      </c>
      <c r="F19" s="10">
        <v>101.85</v>
      </c>
      <c r="G19" s="16"/>
      <c r="H19" s="6">
        <f t="shared" si="0"/>
        <v>0</v>
      </c>
    </row>
    <row r="20" spans="1:8" x14ac:dyDescent="0.25">
      <c r="A20" s="5" t="s">
        <v>18</v>
      </c>
      <c r="B20" s="5" t="s">
        <v>19</v>
      </c>
      <c r="C20" s="9" t="s">
        <v>193</v>
      </c>
      <c r="D20" s="10">
        <v>101.85</v>
      </c>
      <c r="E20" s="10">
        <v>101.85</v>
      </c>
      <c r="F20" s="10">
        <v>101.85</v>
      </c>
      <c r="G20" s="16"/>
      <c r="H20" s="6">
        <f t="shared" si="0"/>
        <v>0</v>
      </c>
    </row>
    <row r="21" spans="1:8" x14ac:dyDescent="0.25">
      <c r="A21" s="5" t="s">
        <v>20</v>
      </c>
      <c r="B21" s="5" t="s">
        <v>194</v>
      </c>
      <c r="C21" s="9" t="s">
        <v>190</v>
      </c>
      <c r="D21" s="10">
        <v>101.85</v>
      </c>
      <c r="E21" s="10">
        <v>101.85</v>
      </c>
      <c r="F21" s="10">
        <v>101.85</v>
      </c>
      <c r="G21" s="16"/>
      <c r="H21" s="6">
        <f t="shared" si="0"/>
        <v>0</v>
      </c>
    </row>
    <row r="22" spans="1:8" x14ac:dyDescent="0.25">
      <c r="A22" s="5" t="s">
        <v>21</v>
      </c>
      <c r="B22" s="5" t="s">
        <v>195</v>
      </c>
      <c r="C22" s="9" t="s">
        <v>196</v>
      </c>
      <c r="D22" s="10">
        <v>220.67</v>
      </c>
      <c r="E22" s="10">
        <v>220.67</v>
      </c>
      <c r="F22" s="10">
        <v>220.67</v>
      </c>
      <c r="G22" s="16"/>
      <c r="H22" s="6">
        <f t="shared" si="0"/>
        <v>0</v>
      </c>
    </row>
    <row r="23" spans="1:8" x14ac:dyDescent="0.25">
      <c r="A23" s="5" t="s">
        <v>22</v>
      </c>
      <c r="B23" s="5" t="s">
        <v>197</v>
      </c>
      <c r="C23" s="9" t="s">
        <v>196</v>
      </c>
      <c r="D23" s="10">
        <v>411.63</v>
      </c>
      <c r="E23" s="10">
        <v>411.63</v>
      </c>
      <c r="F23" s="10">
        <v>411.63</v>
      </c>
      <c r="G23" s="16"/>
      <c r="H23" s="6">
        <f t="shared" si="0"/>
        <v>0</v>
      </c>
    </row>
    <row r="24" spans="1:8" x14ac:dyDescent="0.25">
      <c r="A24" s="9" t="s">
        <v>23</v>
      </c>
      <c r="B24" s="9" t="s">
        <v>200</v>
      </c>
      <c r="C24" s="9" t="s">
        <v>199</v>
      </c>
      <c r="D24" s="19">
        <v>1</v>
      </c>
      <c r="E24" s="19">
        <v>1</v>
      </c>
      <c r="F24" s="19">
        <v>1</v>
      </c>
      <c r="G24" s="16"/>
      <c r="H24" s="6">
        <f t="shared" si="0"/>
        <v>0</v>
      </c>
    </row>
    <row r="25" spans="1:8" x14ac:dyDescent="0.25">
      <c r="A25" s="5" t="s">
        <v>24</v>
      </c>
      <c r="B25" s="5" t="s">
        <v>25</v>
      </c>
      <c r="C25" s="9" t="s">
        <v>202</v>
      </c>
      <c r="D25" s="10">
        <v>91.24</v>
      </c>
      <c r="E25" s="10">
        <v>91.24</v>
      </c>
      <c r="F25" s="10">
        <v>91.24</v>
      </c>
      <c r="G25" s="16"/>
      <c r="H25" s="6">
        <f t="shared" si="0"/>
        <v>0</v>
      </c>
    </row>
    <row r="26" spans="1:8" x14ac:dyDescent="0.25">
      <c r="A26" s="5" t="s">
        <v>26</v>
      </c>
      <c r="B26" s="5" t="s">
        <v>27</v>
      </c>
      <c r="C26" s="9" t="s">
        <v>202</v>
      </c>
      <c r="D26" s="10">
        <v>91.24</v>
      </c>
      <c r="E26" s="10">
        <v>91.24</v>
      </c>
      <c r="F26" s="10">
        <v>91.24</v>
      </c>
      <c r="G26" s="16"/>
      <c r="H26" s="6">
        <f t="shared" si="0"/>
        <v>0</v>
      </c>
    </row>
    <row r="27" spans="1:8" x14ac:dyDescent="0.25">
      <c r="A27" s="5" t="s">
        <v>28</v>
      </c>
      <c r="B27" s="5" t="s">
        <v>29</v>
      </c>
      <c r="C27" s="9" t="s">
        <v>36</v>
      </c>
      <c r="D27" s="10">
        <v>60</v>
      </c>
      <c r="E27" s="10">
        <v>60</v>
      </c>
      <c r="F27" s="10">
        <v>60</v>
      </c>
      <c r="G27" s="16"/>
      <c r="H27" s="6">
        <f t="shared" si="0"/>
        <v>0</v>
      </c>
    </row>
    <row r="28" spans="1:8" x14ac:dyDescent="0.25">
      <c r="A28" s="5" t="s">
        <v>30</v>
      </c>
      <c r="B28" s="5" t="s">
        <v>31</v>
      </c>
      <c r="C28" s="9" t="s">
        <v>10</v>
      </c>
      <c r="D28" s="10">
        <v>1800</v>
      </c>
      <c r="E28" s="10">
        <v>1800</v>
      </c>
      <c r="F28" s="10">
        <v>1800</v>
      </c>
      <c r="G28" s="16"/>
      <c r="H28" s="6">
        <f t="shared" si="0"/>
        <v>0</v>
      </c>
    </row>
    <row r="29" spans="1:8" x14ac:dyDescent="0.25">
      <c r="A29" s="5" t="s">
        <v>32</v>
      </c>
      <c r="B29" s="5" t="s">
        <v>203</v>
      </c>
      <c r="C29" s="9" t="s">
        <v>10</v>
      </c>
      <c r="D29" s="10">
        <v>800</v>
      </c>
      <c r="E29" s="10">
        <v>800</v>
      </c>
      <c r="F29" s="10">
        <v>800</v>
      </c>
      <c r="G29" s="16"/>
      <c r="H29" s="6">
        <f t="shared" si="0"/>
        <v>0</v>
      </c>
    </row>
    <row r="30" spans="1:8" x14ac:dyDescent="0.25">
      <c r="A30" s="5" t="s">
        <v>33</v>
      </c>
      <c r="B30" s="5" t="s">
        <v>34</v>
      </c>
      <c r="C30" s="9" t="s">
        <v>10</v>
      </c>
      <c r="D30" s="10">
        <v>636.54</v>
      </c>
      <c r="E30" s="10">
        <v>636.54</v>
      </c>
      <c r="F30" s="10">
        <v>636.54</v>
      </c>
      <c r="G30" s="16"/>
      <c r="H30" s="6">
        <f t="shared" si="0"/>
        <v>0</v>
      </c>
    </row>
    <row r="31" spans="1:8" x14ac:dyDescent="0.25">
      <c r="A31" s="5" t="s">
        <v>35</v>
      </c>
      <c r="B31" s="5" t="s">
        <v>204</v>
      </c>
      <c r="C31" s="9" t="s">
        <v>36</v>
      </c>
      <c r="D31" s="10">
        <v>72.14</v>
      </c>
      <c r="E31" s="10">
        <v>58.35</v>
      </c>
      <c r="F31" s="10">
        <v>58.35</v>
      </c>
      <c r="G31" s="16"/>
      <c r="H31" s="6">
        <f t="shared" si="0"/>
        <v>0</v>
      </c>
    </row>
    <row r="32" spans="1:8" x14ac:dyDescent="0.25">
      <c r="A32" s="5" t="s">
        <v>37</v>
      </c>
      <c r="B32" s="5" t="s">
        <v>38</v>
      </c>
      <c r="C32" s="9" t="s">
        <v>10</v>
      </c>
      <c r="D32" s="10">
        <v>185.66</v>
      </c>
      <c r="E32" s="10">
        <v>185.66</v>
      </c>
      <c r="F32" s="10">
        <v>185.66</v>
      </c>
      <c r="G32" s="16"/>
      <c r="H32" s="6">
        <f t="shared" si="0"/>
        <v>0</v>
      </c>
    </row>
    <row r="33" spans="1:8" x14ac:dyDescent="0.25">
      <c r="A33" s="5" t="s">
        <v>39</v>
      </c>
      <c r="B33" s="5" t="s">
        <v>40</v>
      </c>
      <c r="C33" s="9" t="s">
        <v>10</v>
      </c>
      <c r="D33" s="10">
        <v>2387.0300000000002</v>
      </c>
      <c r="E33" s="10">
        <v>1856.58</v>
      </c>
      <c r="F33" s="10">
        <v>1856.58</v>
      </c>
      <c r="G33" s="16"/>
      <c r="H33" s="6">
        <f t="shared" si="0"/>
        <v>0</v>
      </c>
    </row>
    <row r="34" spans="1:8" x14ac:dyDescent="0.25">
      <c r="A34" s="5" t="s">
        <v>41</v>
      </c>
      <c r="B34" s="5" t="s">
        <v>205</v>
      </c>
      <c r="C34" s="9" t="s">
        <v>10</v>
      </c>
      <c r="D34" s="10">
        <v>1617.87</v>
      </c>
      <c r="E34" s="10">
        <v>1432.22</v>
      </c>
      <c r="F34" s="10">
        <v>1432.22</v>
      </c>
      <c r="G34" s="16"/>
      <c r="H34" s="6">
        <f t="shared" si="0"/>
        <v>0</v>
      </c>
    </row>
    <row r="35" spans="1:8" x14ac:dyDescent="0.25">
      <c r="A35" s="5" t="s">
        <v>42</v>
      </c>
      <c r="B35" s="5" t="s">
        <v>206</v>
      </c>
      <c r="C35" s="9" t="s">
        <v>10</v>
      </c>
      <c r="D35" s="10">
        <v>1617.87</v>
      </c>
      <c r="E35" s="10">
        <v>1458.74</v>
      </c>
      <c r="F35" s="10">
        <v>1458.74</v>
      </c>
      <c r="G35" s="16"/>
      <c r="H35" s="6">
        <f t="shared" si="0"/>
        <v>0</v>
      </c>
    </row>
    <row r="36" spans="1:8" x14ac:dyDescent="0.25">
      <c r="A36" s="5" t="s">
        <v>43</v>
      </c>
      <c r="B36" s="5" t="s">
        <v>207</v>
      </c>
      <c r="C36" s="9" t="s">
        <v>10</v>
      </c>
      <c r="D36" s="10">
        <v>2678.77</v>
      </c>
      <c r="E36" s="10">
        <v>2493.12</v>
      </c>
      <c r="F36" s="10">
        <v>2493.12</v>
      </c>
      <c r="G36" s="16"/>
      <c r="H36" s="6">
        <f t="shared" si="0"/>
        <v>0</v>
      </c>
    </row>
    <row r="37" spans="1:8" x14ac:dyDescent="0.25">
      <c r="A37" s="5" t="s">
        <v>44</v>
      </c>
      <c r="B37" s="5" t="s">
        <v>208</v>
      </c>
      <c r="C37" s="9" t="s">
        <v>10</v>
      </c>
      <c r="D37" s="10">
        <v>636.54</v>
      </c>
      <c r="E37" s="10">
        <v>636.54</v>
      </c>
      <c r="F37" s="10">
        <v>636.54</v>
      </c>
      <c r="G37" s="16"/>
      <c r="H37" s="6">
        <f t="shared" si="0"/>
        <v>0</v>
      </c>
    </row>
    <row r="38" spans="1:8" x14ac:dyDescent="0.25">
      <c r="A38" s="5" t="s">
        <v>181</v>
      </c>
      <c r="B38" s="5" t="s">
        <v>182</v>
      </c>
      <c r="C38" s="9" t="s">
        <v>10</v>
      </c>
      <c r="D38" s="10">
        <v>583.5</v>
      </c>
      <c r="E38" s="10">
        <v>583.5</v>
      </c>
      <c r="F38" s="10">
        <v>583.5</v>
      </c>
      <c r="G38" s="16"/>
      <c r="H38" s="6">
        <f t="shared" si="0"/>
        <v>0</v>
      </c>
    </row>
    <row r="39" spans="1:8" x14ac:dyDescent="0.25">
      <c r="A39" s="5" t="s">
        <v>48</v>
      </c>
      <c r="B39" s="5" t="s">
        <v>209</v>
      </c>
      <c r="C39" s="9" t="s">
        <v>107</v>
      </c>
      <c r="D39" s="10">
        <v>2800.8</v>
      </c>
      <c r="E39" s="10">
        <v>2800.8</v>
      </c>
      <c r="F39" s="10">
        <v>2800.8</v>
      </c>
      <c r="G39" s="16"/>
      <c r="H39" s="6">
        <f t="shared" si="0"/>
        <v>0</v>
      </c>
    </row>
    <row r="40" spans="1:8" x14ac:dyDescent="0.25">
      <c r="A40" s="5" t="s">
        <v>49</v>
      </c>
      <c r="B40" s="5" t="s">
        <v>210</v>
      </c>
      <c r="C40" s="9" t="s">
        <v>107</v>
      </c>
      <c r="D40" s="10">
        <v>2800.8</v>
      </c>
      <c r="E40" s="10">
        <v>2800.8</v>
      </c>
      <c r="F40" s="10">
        <v>2800.8</v>
      </c>
      <c r="G40" s="16"/>
      <c r="H40" s="6">
        <f t="shared" si="0"/>
        <v>0</v>
      </c>
    </row>
    <row r="41" spans="1:8" x14ac:dyDescent="0.25">
      <c r="A41" s="5" t="s">
        <v>50</v>
      </c>
      <c r="B41" s="5" t="s">
        <v>51</v>
      </c>
      <c r="C41" s="9" t="s">
        <v>211</v>
      </c>
      <c r="D41" s="10">
        <v>101.85</v>
      </c>
      <c r="E41" s="10">
        <v>101.85</v>
      </c>
      <c r="F41" s="10">
        <v>101.85</v>
      </c>
      <c r="G41" s="16"/>
      <c r="H41" s="6">
        <f t="shared" si="0"/>
        <v>0</v>
      </c>
    </row>
    <row r="42" spans="1:8" x14ac:dyDescent="0.25">
      <c r="A42" s="5" t="s">
        <v>52</v>
      </c>
      <c r="B42" s="5" t="s">
        <v>53</v>
      </c>
      <c r="C42" s="9" t="s">
        <v>212</v>
      </c>
      <c r="D42" s="10">
        <v>101.85</v>
      </c>
      <c r="E42" s="10">
        <v>101.85</v>
      </c>
      <c r="F42" s="10">
        <v>101.85</v>
      </c>
      <c r="G42" s="16"/>
      <c r="H42" s="6">
        <f t="shared" si="0"/>
        <v>0</v>
      </c>
    </row>
    <row r="43" spans="1:8" x14ac:dyDescent="0.25">
      <c r="A43" s="5" t="s">
        <v>54</v>
      </c>
      <c r="B43" s="5" t="s">
        <v>213</v>
      </c>
      <c r="C43" s="9" t="s">
        <v>36</v>
      </c>
      <c r="D43" s="10">
        <v>63.65</v>
      </c>
      <c r="E43" s="10">
        <v>63.65</v>
      </c>
      <c r="F43" s="10">
        <v>63.65</v>
      </c>
      <c r="G43" s="16"/>
      <c r="H43" s="6">
        <f t="shared" si="0"/>
        <v>0</v>
      </c>
    </row>
    <row r="44" spans="1:8" x14ac:dyDescent="0.25">
      <c r="A44" s="5" t="s">
        <v>55</v>
      </c>
      <c r="B44" s="5" t="s">
        <v>214</v>
      </c>
      <c r="C44" s="9" t="s">
        <v>36</v>
      </c>
      <c r="D44" s="10">
        <v>84.87</v>
      </c>
      <c r="E44" s="10">
        <v>84.87</v>
      </c>
      <c r="F44" s="10">
        <v>84.87</v>
      </c>
      <c r="G44" s="16"/>
      <c r="H44" s="6">
        <f t="shared" ref="H44:H72" si="1">IF($H$6=1,G44*D44,(IF($H$6=2,G44*E44,(IF($H$6=3,F44*G44,0)))))</f>
        <v>0</v>
      </c>
    </row>
    <row r="45" spans="1:8" x14ac:dyDescent="0.25">
      <c r="A45" s="5" t="s">
        <v>56</v>
      </c>
      <c r="B45" s="5" t="s">
        <v>215</v>
      </c>
      <c r="C45" s="9" t="s">
        <v>202</v>
      </c>
      <c r="D45" s="10">
        <v>105.03</v>
      </c>
      <c r="E45" s="10">
        <v>105.03</v>
      </c>
      <c r="F45" s="10">
        <v>105.03</v>
      </c>
      <c r="G45" s="16"/>
      <c r="H45" s="6">
        <f t="shared" si="1"/>
        <v>0</v>
      </c>
    </row>
    <row r="46" spans="1:8" x14ac:dyDescent="0.25">
      <c r="A46" s="5" t="s">
        <v>57</v>
      </c>
      <c r="B46" s="5" t="s">
        <v>216</v>
      </c>
      <c r="C46" s="9" t="s">
        <v>202</v>
      </c>
      <c r="D46" s="10">
        <v>322.41000000000003</v>
      </c>
      <c r="E46" s="10">
        <v>322.41000000000003</v>
      </c>
      <c r="F46" s="10">
        <v>322.41000000000003</v>
      </c>
      <c r="G46" s="16"/>
      <c r="H46" s="6">
        <f t="shared" si="1"/>
        <v>0</v>
      </c>
    </row>
    <row r="47" spans="1:8" x14ac:dyDescent="0.25">
      <c r="A47" s="5" t="s">
        <v>58</v>
      </c>
      <c r="B47" s="5" t="s">
        <v>59</v>
      </c>
      <c r="C47" s="9" t="s">
        <v>10</v>
      </c>
      <c r="D47" s="10">
        <v>185.66</v>
      </c>
      <c r="E47" s="10">
        <v>185.66</v>
      </c>
      <c r="F47" s="10">
        <v>185.66</v>
      </c>
      <c r="G47" s="16"/>
      <c r="H47" s="6">
        <f t="shared" si="1"/>
        <v>0</v>
      </c>
    </row>
    <row r="48" spans="1:8" x14ac:dyDescent="0.25">
      <c r="A48" s="5" t="s">
        <v>60</v>
      </c>
      <c r="B48" s="5" t="s">
        <v>109</v>
      </c>
      <c r="C48" s="9" t="s">
        <v>10</v>
      </c>
      <c r="D48" s="10">
        <v>822.2</v>
      </c>
      <c r="E48" s="10">
        <v>822.2</v>
      </c>
      <c r="F48" s="10">
        <v>822.2</v>
      </c>
      <c r="G48" s="16"/>
      <c r="H48" s="6">
        <f t="shared" si="1"/>
        <v>0</v>
      </c>
    </row>
    <row r="49" spans="1:8" x14ac:dyDescent="0.25">
      <c r="A49" s="5" t="s">
        <v>61</v>
      </c>
      <c r="B49" s="5" t="s">
        <v>62</v>
      </c>
      <c r="C49" s="9" t="s">
        <v>10</v>
      </c>
      <c r="D49" s="10">
        <v>1087.42</v>
      </c>
      <c r="E49" s="10">
        <v>1087.42</v>
      </c>
      <c r="F49" s="10">
        <v>1087.42</v>
      </c>
      <c r="G49" s="16"/>
      <c r="H49" s="6">
        <f t="shared" si="1"/>
        <v>0</v>
      </c>
    </row>
    <row r="50" spans="1:8" x14ac:dyDescent="0.25">
      <c r="A50" s="5" t="s">
        <v>63</v>
      </c>
      <c r="B50" s="5" t="s">
        <v>217</v>
      </c>
      <c r="C50" s="9" t="s">
        <v>10</v>
      </c>
      <c r="D50" s="10">
        <v>1087.42</v>
      </c>
      <c r="E50" s="10">
        <v>1087.42</v>
      </c>
      <c r="F50" s="10">
        <v>1087.42</v>
      </c>
      <c r="G50" s="16"/>
      <c r="H50" s="6">
        <f t="shared" si="1"/>
        <v>0</v>
      </c>
    </row>
    <row r="51" spans="1:8" x14ac:dyDescent="0.25">
      <c r="A51" s="5" t="s">
        <v>64</v>
      </c>
      <c r="B51" s="5" t="s">
        <v>218</v>
      </c>
      <c r="C51" s="9" t="s">
        <v>10</v>
      </c>
      <c r="D51" s="10">
        <v>583.5</v>
      </c>
      <c r="E51" s="10">
        <v>583.5</v>
      </c>
      <c r="F51" s="10">
        <v>583.5</v>
      </c>
      <c r="G51" s="16"/>
      <c r="H51" s="6">
        <f t="shared" si="1"/>
        <v>0</v>
      </c>
    </row>
    <row r="52" spans="1:8" x14ac:dyDescent="0.25">
      <c r="A52" s="5" t="s">
        <v>65</v>
      </c>
      <c r="B52" s="5" t="s">
        <v>219</v>
      </c>
      <c r="C52" s="9" t="s">
        <v>10</v>
      </c>
      <c r="D52" s="10">
        <v>2015.71</v>
      </c>
      <c r="E52" s="10">
        <v>2015.71</v>
      </c>
      <c r="F52" s="10">
        <v>2015.71</v>
      </c>
      <c r="G52" s="16"/>
      <c r="H52" s="6">
        <f t="shared" si="1"/>
        <v>0</v>
      </c>
    </row>
    <row r="53" spans="1:8" x14ac:dyDescent="0.25">
      <c r="A53" s="5" t="s">
        <v>66</v>
      </c>
      <c r="B53" s="5" t="s">
        <v>220</v>
      </c>
      <c r="C53" s="9" t="s">
        <v>10</v>
      </c>
      <c r="D53" s="10">
        <v>2015.71</v>
      </c>
      <c r="E53" s="10">
        <v>2015.71</v>
      </c>
      <c r="F53" s="10">
        <v>2015.71</v>
      </c>
      <c r="G53" s="16"/>
      <c r="H53" s="6">
        <f t="shared" si="1"/>
        <v>0</v>
      </c>
    </row>
    <row r="54" spans="1:8" x14ac:dyDescent="0.25">
      <c r="A54" s="5" t="s">
        <v>67</v>
      </c>
      <c r="B54" s="5" t="s">
        <v>221</v>
      </c>
      <c r="C54" s="9" t="s">
        <v>10</v>
      </c>
      <c r="D54" s="10">
        <v>2015.71</v>
      </c>
      <c r="E54" s="10">
        <v>2015.71</v>
      </c>
      <c r="F54" s="10">
        <v>2015.71</v>
      </c>
      <c r="G54" s="16"/>
      <c r="H54" s="6">
        <f t="shared" si="1"/>
        <v>0</v>
      </c>
    </row>
    <row r="55" spans="1:8" x14ac:dyDescent="0.25">
      <c r="A55" s="5" t="s">
        <v>68</v>
      </c>
      <c r="B55" s="5" t="s">
        <v>110</v>
      </c>
      <c r="C55" s="9" t="s">
        <v>222</v>
      </c>
      <c r="D55" s="10">
        <v>30</v>
      </c>
      <c r="E55" s="10">
        <v>30</v>
      </c>
      <c r="F55" s="10">
        <v>30</v>
      </c>
      <c r="G55" s="16"/>
      <c r="H55" s="6">
        <f t="shared" si="1"/>
        <v>0</v>
      </c>
    </row>
    <row r="56" spans="1:8" x14ac:dyDescent="0.25">
      <c r="A56" s="5" t="s">
        <v>69</v>
      </c>
      <c r="B56" s="5" t="s">
        <v>70</v>
      </c>
      <c r="C56" s="9" t="s">
        <v>36</v>
      </c>
      <c r="D56" s="10">
        <v>64.709999999999994</v>
      </c>
      <c r="E56" s="10">
        <v>48.8</v>
      </c>
      <c r="F56" s="10">
        <v>48.8</v>
      </c>
      <c r="G56" s="16"/>
      <c r="H56" s="6">
        <f t="shared" si="1"/>
        <v>0</v>
      </c>
    </row>
    <row r="57" spans="1:8" x14ac:dyDescent="0.25">
      <c r="A57" s="5" t="s">
        <v>71</v>
      </c>
      <c r="B57" s="5" t="s">
        <v>111</v>
      </c>
      <c r="C57" s="9" t="s">
        <v>228</v>
      </c>
      <c r="D57" s="10">
        <v>35</v>
      </c>
      <c r="E57" s="10">
        <v>35</v>
      </c>
      <c r="F57" s="10">
        <v>35</v>
      </c>
      <c r="G57" s="16"/>
      <c r="H57" s="6">
        <f t="shared" si="1"/>
        <v>0</v>
      </c>
    </row>
    <row r="58" spans="1:8" x14ac:dyDescent="0.25">
      <c r="A58" s="5" t="s">
        <v>72</v>
      </c>
      <c r="B58" s="9" t="s">
        <v>223</v>
      </c>
      <c r="C58" s="9" t="s">
        <v>36</v>
      </c>
      <c r="D58" s="10">
        <v>75</v>
      </c>
      <c r="E58" s="10">
        <v>75</v>
      </c>
      <c r="F58" s="10">
        <v>75</v>
      </c>
      <c r="G58" s="16"/>
      <c r="H58" s="6">
        <f t="shared" si="1"/>
        <v>0</v>
      </c>
    </row>
    <row r="59" spans="1:8" x14ac:dyDescent="0.25">
      <c r="A59" s="5" t="s">
        <v>75</v>
      </c>
      <c r="B59" s="5" t="s">
        <v>224</v>
      </c>
      <c r="C59" s="9" t="s">
        <v>225</v>
      </c>
      <c r="D59" s="10">
        <v>300</v>
      </c>
      <c r="E59" s="10">
        <v>300</v>
      </c>
      <c r="F59" s="10">
        <v>300</v>
      </c>
      <c r="G59" s="16"/>
      <c r="H59" s="6">
        <f t="shared" si="1"/>
        <v>0</v>
      </c>
    </row>
    <row r="60" spans="1:8" x14ac:dyDescent="0.25">
      <c r="A60" s="9" t="s">
        <v>113</v>
      </c>
      <c r="B60" s="5" t="s">
        <v>226</v>
      </c>
      <c r="C60" s="9" t="s">
        <v>229</v>
      </c>
      <c r="D60" s="10">
        <v>35</v>
      </c>
      <c r="E60" s="10">
        <v>35</v>
      </c>
      <c r="F60" s="10">
        <v>35</v>
      </c>
      <c r="G60" s="16"/>
      <c r="H60" s="6">
        <f t="shared" si="1"/>
        <v>0</v>
      </c>
    </row>
    <row r="61" spans="1:8" x14ac:dyDescent="0.25">
      <c r="A61" s="9" t="s">
        <v>114</v>
      </c>
      <c r="B61" s="9" t="s">
        <v>227</v>
      </c>
      <c r="C61" s="9" t="s">
        <v>36</v>
      </c>
      <c r="D61" s="10">
        <v>75</v>
      </c>
      <c r="E61" s="10">
        <v>75</v>
      </c>
      <c r="F61" s="10">
        <v>75</v>
      </c>
      <c r="G61" s="16"/>
      <c r="H61" s="6">
        <f t="shared" si="1"/>
        <v>0</v>
      </c>
    </row>
    <row r="62" spans="1:8" x14ac:dyDescent="0.25">
      <c r="A62" s="5" t="s">
        <v>76</v>
      </c>
      <c r="B62" s="5" t="s">
        <v>230</v>
      </c>
      <c r="C62" s="9" t="s">
        <v>190</v>
      </c>
      <c r="D62" s="10">
        <v>101.85</v>
      </c>
      <c r="E62" s="10">
        <v>101.85</v>
      </c>
      <c r="F62" s="10">
        <v>101.85</v>
      </c>
      <c r="G62" s="16"/>
      <c r="H62" s="6">
        <f t="shared" si="1"/>
        <v>0</v>
      </c>
    </row>
    <row r="63" spans="1:8" x14ac:dyDescent="0.25">
      <c r="A63" s="5" t="s">
        <v>77</v>
      </c>
      <c r="B63" s="5" t="s">
        <v>231</v>
      </c>
      <c r="C63" s="9" t="s">
        <v>190</v>
      </c>
      <c r="D63" s="10">
        <v>101.85</v>
      </c>
      <c r="E63" s="10">
        <v>101.85</v>
      </c>
      <c r="F63" s="10">
        <v>101.85</v>
      </c>
      <c r="G63" s="16"/>
      <c r="H63" s="6">
        <f t="shared" si="1"/>
        <v>0</v>
      </c>
    </row>
    <row r="64" spans="1:8" x14ac:dyDescent="0.25">
      <c r="A64" s="5" t="s">
        <v>78</v>
      </c>
      <c r="B64" s="5" t="s">
        <v>232</v>
      </c>
      <c r="C64" s="9" t="s">
        <v>190</v>
      </c>
      <c r="D64" s="10">
        <v>101.85</v>
      </c>
      <c r="E64" s="10">
        <v>101.85</v>
      </c>
      <c r="F64" s="10">
        <v>101.85</v>
      </c>
      <c r="G64" s="16"/>
      <c r="H64" s="6">
        <f t="shared" si="1"/>
        <v>0</v>
      </c>
    </row>
    <row r="65" spans="1:11" x14ac:dyDescent="0.25">
      <c r="A65" s="5" t="s">
        <v>79</v>
      </c>
      <c r="B65" s="5" t="s">
        <v>233</v>
      </c>
      <c r="C65" s="9" t="s">
        <v>190</v>
      </c>
      <c r="D65" s="10">
        <v>101.85</v>
      </c>
      <c r="E65" s="10">
        <v>101.85</v>
      </c>
      <c r="F65" s="10">
        <v>101.85</v>
      </c>
      <c r="G65" s="16"/>
      <c r="H65" s="6">
        <f t="shared" si="1"/>
        <v>0</v>
      </c>
    </row>
    <row r="66" spans="1:11" x14ac:dyDescent="0.25">
      <c r="A66" s="5" t="s">
        <v>80</v>
      </c>
      <c r="B66" s="5" t="s">
        <v>234</v>
      </c>
      <c r="C66" s="9" t="s">
        <v>10</v>
      </c>
      <c r="D66" s="10">
        <v>800</v>
      </c>
      <c r="E66" s="10">
        <v>800</v>
      </c>
      <c r="F66" s="10">
        <v>800</v>
      </c>
      <c r="G66" s="16"/>
      <c r="H66" s="6">
        <f t="shared" si="1"/>
        <v>0</v>
      </c>
    </row>
    <row r="67" spans="1:11" x14ac:dyDescent="0.25">
      <c r="A67" s="5" t="s">
        <v>45</v>
      </c>
      <c r="B67" s="5" t="s">
        <v>235</v>
      </c>
      <c r="C67" s="9" t="s">
        <v>10</v>
      </c>
      <c r="D67" s="10">
        <v>1617.87</v>
      </c>
      <c r="E67" s="10">
        <v>1432.22</v>
      </c>
      <c r="F67" s="10">
        <v>1432.22</v>
      </c>
      <c r="G67" s="16"/>
      <c r="H67" s="6">
        <f t="shared" si="1"/>
        <v>0</v>
      </c>
    </row>
    <row r="68" spans="1:11" x14ac:dyDescent="0.25">
      <c r="A68" s="5" t="s">
        <v>46</v>
      </c>
      <c r="B68" s="5" t="s">
        <v>236</v>
      </c>
      <c r="C68" s="9" t="s">
        <v>10</v>
      </c>
      <c r="D68" s="10">
        <v>1617.87</v>
      </c>
      <c r="E68" s="10">
        <v>1458.74</v>
      </c>
      <c r="F68" s="10">
        <v>1458.74</v>
      </c>
      <c r="G68" s="16"/>
      <c r="H68" s="6">
        <f t="shared" si="1"/>
        <v>0</v>
      </c>
    </row>
    <row r="69" spans="1:11" x14ac:dyDescent="0.25">
      <c r="A69" s="5" t="s">
        <v>47</v>
      </c>
      <c r="B69" s="5" t="s">
        <v>237</v>
      </c>
      <c r="C69" s="9" t="s">
        <v>10</v>
      </c>
      <c r="D69" s="10">
        <v>2678.77</v>
      </c>
      <c r="E69" s="10">
        <v>2493.12</v>
      </c>
      <c r="F69" s="10">
        <v>2493.12</v>
      </c>
      <c r="G69" s="16"/>
      <c r="H69" s="6">
        <f t="shared" si="1"/>
        <v>0</v>
      </c>
    </row>
    <row r="70" spans="1:11" x14ac:dyDescent="0.25">
      <c r="A70" s="5" t="s">
        <v>73</v>
      </c>
      <c r="B70" s="5" t="s">
        <v>112</v>
      </c>
      <c r="C70" s="9" t="s">
        <v>196</v>
      </c>
      <c r="D70" s="10">
        <v>30</v>
      </c>
      <c r="E70" s="10">
        <v>30</v>
      </c>
      <c r="F70" s="10">
        <v>30</v>
      </c>
      <c r="G70" s="16"/>
      <c r="H70" s="6">
        <f t="shared" si="1"/>
        <v>0</v>
      </c>
    </row>
    <row r="71" spans="1:11" x14ac:dyDescent="0.25">
      <c r="A71" s="5" t="s">
        <v>74</v>
      </c>
      <c r="B71" s="5" t="s">
        <v>238</v>
      </c>
      <c r="C71" s="9" t="s">
        <v>239</v>
      </c>
      <c r="D71" s="10">
        <v>47.74</v>
      </c>
      <c r="E71" s="10">
        <v>47.74</v>
      </c>
      <c r="F71" s="10">
        <v>47.74</v>
      </c>
      <c r="G71" s="16"/>
      <c r="H71" s="6">
        <f t="shared" si="1"/>
        <v>0</v>
      </c>
    </row>
    <row r="72" spans="1:11" x14ac:dyDescent="0.25">
      <c r="A72" s="5" t="s">
        <v>198</v>
      </c>
      <c r="B72" s="5" t="s">
        <v>240</v>
      </c>
      <c r="C72" s="9" t="s">
        <v>83</v>
      </c>
      <c r="D72" s="19">
        <v>1</v>
      </c>
      <c r="E72" s="19">
        <v>1</v>
      </c>
      <c r="F72" s="19">
        <v>1</v>
      </c>
      <c r="G72" s="16"/>
      <c r="H72" s="6">
        <f t="shared" si="1"/>
        <v>0</v>
      </c>
    </row>
    <row r="73" spans="1:11" x14ac:dyDescent="0.25">
      <c r="C73" s="20" t="s">
        <v>106</v>
      </c>
      <c r="D73" s="7"/>
      <c r="F73" s="7"/>
      <c r="H73" s="22">
        <f>SUM(H10:H72)</f>
        <v>0</v>
      </c>
      <c r="I73" s="13"/>
      <c r="J73" s="17"/>
      <c r="K73" s="17"/>
    </row>
    <row r="74" spans="1:11" x14ac:dyDescent="0.25">
      <c r="C74" s="21" t="s">
        <v>115</v>
      </c>
      <c r="H74" s="22">
        <f>H73*5.309136</f>
        <v>0</v>
      </c>
      <c r="I74" s="13"/>
      <c r="K74" s="13"/>
    </row>
    <row r="75" spans="1:11" x14ac:dyDescent="0.25">
      <c r="I75" s="13"/>
    </row>
    <row r="76" spans="1:11" x14ac:dyDescent="0.25">
      <c r="A76" t="s">
        <v>108</v>
      </c>
      <c r="I76" s="13"/>
    </row>
    <row r="77" spans="1:11" x14ac:dyDescent="0.25">
      <c r="A77" t="s">
        <v>201</v>
      </c>
    </row>
    <row r="78" spans="1:11" x14ac:dyDescent="0.25">
      <c r="A78" t="s">
        <v>244</v>
      </c>
    </row>
  </sheetData>
  <sheetProtection algorithmName="SHA-512" hashValue="OSnmyGAfnSs/Mt9nizPXgmE248r/dMOy9wV17I0JHwLV/PDdyRjcQZQX/rZ00XMM3vw1S/KYpZx2yP4KTQmW0Q==" saltValue="BJGW4n7M9J9CWonxYU1YeQ==" spinCount="100000" sheet="1" objects="1" scenarios="1" selectLockedCells="1"/>
  <mergeCells count="4">
    <mergeCell ref="D8:F8"/>
    <mergeCell ref="B4:C4"/>
    <mergeCell ref="B5:C5"/>
    <mergeCell ref="G7:H8"/>
  </mergeCells>
  <phoneticPr fontId="7" type="noConversion"/>
  <printOptions horizontalCentered="1"/>
  <pageMargins left="0.25" right="0.25" top="0.75" bottom="0.75" header="0.3" footer="0.3"/>
  <pageSetup scale="51" orientation="portrait" r:id="rId1"/>
  <headerFooter>
    <oddHeader>&amp;C&amp;"-,Bold"&amp;14Core Rehabilitation Services, Rates, and Unit Descriptions for
 2024 CRS RFP</oddHeader>
    <oddFooter>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Headquarter County" prompt="Please select the county your headquarter is located in" xr:uid="{2C51DB37-CE32-4141-8330-2BD985FA50DE}">
          <x14:formula1>
            <xm:f>'HQ County List'!$E$2:$E$64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AAB0-0E02-43DD-9DE5-7BBE03A1ACCE}">
  <dimension ref="A1:F64"/>
  <sheetViews>
    <sheetView topLeftCell="A35" workbookViewId="0">
      <selection activeCell="A35" sqref="A1:XFD1048576"/>
    </sheetView>
  </sheetViews>
  <sheetFormatPr defaultRowHeight="15" x14ac:dyDescent="0.25"/>
  <cols>
    <col min="1" max="1" width="16.5703125" customWidth="1"/>
    <col min="5" max="5" width="8.85546875" customWidth="1"/>
    <col min="6" max="6" width="12.85546875" customWidth="1"/>
  </cols>
  <sheetData>
    <row r="1" spans="1:6" x14ac:dyDescent="0.25">
      <c r="A1" t="s">
        <v>176</v>
      </c>
      <c r="B1" t="s">
        <v>177</v>
      </c>
      <c r="C1" t="s">
        <v>103</v>
      </c>
      <c r="E1" t="s">
        <v>179</v>
      </c>
      <c r="F1" t="s">
        <v>178</v>
      </c>
    </row>
    <row r="2" spans="1:6" x14ac:dyDescent="0.25">
      <c r="A2" t="s">
        <v>88</v>
      </c>
      <c r="B2">
        <v>2</v>
      </c>
      <c r="C2">
        <v>1</v>
      </c>
      <c r="E2" t="s">
        <v>88</v>
      </c>
      <c r="F2">
        <v>1</v>
      </c>
    </row>
    <row r="3" spans="1:6" x14ac:dyDescent="0.25">
      <c r="A3" t="s">
        <v>89</v>
      </c>
      <c r="B3">
        <v>1</v>
      </c>
      <c r="C3">
        <v>20</v>
      </c>
      <c r="E3" t="s">
        <v>116</v>
      </c>
      <c r="F3">
        <v>3</v>
      </c>
    </row>
    <row r="4" spans="1:6" x14ac:dyDescent="0.25">
      <c r="A4" t="s">
        <v>90</v>
      </c>
      <c r="B4">
        <v>1</v>
      </c>
      <c r="C4">
        <v>22</v>
      </c>
      <c r="E4" t="s">
        <v>89</v>
      </c>
      <c r="F4">
        <v>20</v>
      </c>
    </row>
    <row r="5" spans="1:6" x14ac:dyDescent="0.25">
      <c r="A5" t="s">
        <v>91</v>
      </c>
      <c r="B5">
        <v>3</v>
      </c>
      <c r="C5">
        <v>3</v>
      </c>
      <c r="E5" t="s">
        <v>117</v>
      </c>
      <c r="F5">
        <v>2</v>
      </c>
    </row>
    <row r="6" spans="1:6" x14ac:dyDescent="0.25">
      <c r="A6" t="s">
        <v>92</v>
      </c>
      <c r="B6">
        <v>1</v>
      </c>
      <c r="C6">
        <v>25</v>
      </c>
      <c r="E6" t="s">
        <v>118</v>
      </c>
      <c r="F6">
        <v>3</v>
      </c>
    </row>
    <row r="7" spans="1:6" x14ac:dyDescent="0.25">
      <c r="A7" t="s">
        <v>93</v>
      </c>
      <c r="B7">
        <v>1</v>
      </c>
      <c r="C7">
        <v>24</v>
      </c>
      <c r="E7" t="s">
        <v>119</v>
      </c>
      <c r="F7">
        <v>5</v>
      </c>
    </row>
    <row r="8" spans="1:6" x14ac:dyDescent="0.25">
      <c r="A8" t="s">
        <v>94</v>
      </c>
      <c r="B8">
        <v>2</v>
      </c>
      <c r="C8">
        <v>6</v>
      </c>
      <c r="E8" t="s">
        <v>120</v>
      </c>
      <c r="F8">
        <v>3</v>
      </c>
    </row>
    <row r="9" spans="1:6" x14ac:dyDescent="0.25">
      <c r="A9" t="s">
        <v>95</v>
      </c>
      <c r="B9">
        <v>1</v>
      </c>
      <c r="C9">
        <v>27</v>
      </c>
      <c r="E9" t="s">
        <v>121</v>
      </c>
      <c r="F9">
        <v>2</v>
      </c>
    </row>
    <row r="10" spans="1:6" x14ac:dyDescent="0.25">
      <c r="A10" t="s">
        <v>96</v>
      </c>
      <c r="B10">
        <v>1</v>
      </c>
      <c r="C10">
        <v>8</v>
      </c>
      <c r="E10" t="s">
        <v>122</v>
      </c>
      <c r="F10">
        <v>2</v>
      </c>
    </row>
    <row r="11" spans="1:6" x14ac:dyDescent="0.25">
      <c r="A11" t="s">
        <v>97</v>
      </c>
      <c r="B11">
        <v>1</v>
      </c>
      <c r="C11">
        <v>21</v>
      </c>
      <c r="E11" t="s">
        <v>123</v>
      </c>
      <c r="F11">
        <v>6</v>
      </c>
    </row>
    <row r="12" spans="1:6" x14ac:dyDescent="0.25">
      <c r="A12" t="s">
        <v>98</v>
      </c>
      <c r="B12">
        <v>3</v>
      </c>
      <c r="C12">
        <v>9</v>
      </c>
      <c r="E12" t="s">
        <v>124</v>
      </c>
      <c r="F12">
        <v>1</v>
      </c>
    </row>
    <row r="13" spans="1:6" x14ac:dyDescent="0.25">
      <c r="A13" t="s">
        <v>99</v>
      </c>
      <c r="B13">
        <v>2</v>
      </c>
      <c r="C13">
        <v>2</v>
      </c>
      <c r="E13" t="s">
        <v>125</v>
      </c>
      <c r="F13">
        <v>5</v>
      </c>
    </row>
    <row r="14" spans="1:6" x14ac:dyDescent="0.25">
      <c r="A14" t="s">
        <v>100</v>
      </c>
      <c r="B14">
        <v>2</v>
      </c>
      <c r="C14">
        <v>5</v>
      </c>
      <c r="E14" t="s">
        <v>126</v>
      </c>
      <c r="F14">
        <v>2</v>
      </c>
    </row>
    <row r="15" spans="1:6" x14ac:dyDescent="0.25">
      <c r="A15" t="s">
        <v>101</v>
      </c>
      <c r="B15">
        <v>2</v>
      </c>
      <c r="C15">
        <v>7</v>
      </c>
      <c r="E15" t="s">
        <v>127</v>
      </c>
      <c r="F15">
        <v>8</v>
      </c>
    </row>
    <row r="16" spans="1:6" x14ac:dyDescent="0.25">
      <c r="A16" t="s">
        <v>102</v>
      </c>
      <c r="B16">
        <v>1</v>
      </c>
      <c r="C16">
        <v>26</v>
      </c>
      <c r="E16" t="s">
        <v>128</v>
      </c>
      <c r="F16">
        <v>3</v>
      </c>
    </row>
    <row r="17" spans="5:6" x14ac:dyDescent="0.25">
      <c r="E17" t="s">
        <v>129</v>
      </c>
      <c r="F17">
        <v>6</v>
      </c>
    </row>
    <row r="18" spans="5:6" x14ac:dyDescent="0.25">
      <c r="E18" t="s">
        <v>130</v>
      </c>
      <c r="F18">
        <v>6</v>
      </c>
    </row>
    <row r="19" spans="5:6" x14ac:dyDescent="0.25">
      <c r="E19" t="s">
        <v>131</v>
      </c>
      <c r="F19">
        <v>7</v>
      </c>
    </row>
    <row r="20" spans="5:6" x14ac:dyDescent="0.25">
      <c r="E20" t="s">
        <v>132</v>
      </c>
      <c r="F20">
        <v>3</v>
      </c>
    </row>
    <row r="21" spans="5:6" x14ac:dyDescent="0.25">
      <c r="E21" t="s">
        <v>133</v>
      </c>
      <c r="F21">
        <v>1</v>
      </c>
    </row>
    <row r="22" spans="5:6" x14ac:dyDescent="0.25">
      <c r="E22" t="s">
        <v>134</v>
      </c>
      <c r="F22">
        <v>7</v>
      </c>
    </row>
    <row r="23" spans="5:6" x14ac:dyDescent="0.25">
      <c r="E23" t="s">
        <v>135</v>
      </c>
      <c r="F23">
        <v>7</v>
      </c>
    </row>
    <row r="24" spans="5:6" x14ac:dyDescent="0.25">
      <c r="E24" t="s">
        <v>136</v>
      </c>
      <c r="F24">
        <v>5</v>
      </c>
    </row>
    <row r="25" spans="5:6" x14ac:dyDescent="0.25">
      <c r="E25" t="s">
        <v>153</v>
      </c>
      <c r="F25">
        <v>22</v>
      </c>
    </row>
    <row r="26" spans="5:6" x14ac:dyDescent="0.25">
      <c r="E26" t="s">
        <v>137</v>
      </c>
      <c r="F26">
        <v>7</v>
      </c>
    </row>
    <row r="27" spans="5:6" x14ac:dyDescent="0.25">
      <c r="E27" t="s">
        <v>138</v>
      </c>
      <c r="F27">
        <v>9</v>
      </c>
    </row>
    <row r="28" spans="5:6" x14ac:dyDescent="0.25">
      <c r="E28" t="s">
        <v>139</v>
      </c>
      <c r="F28">
        <v>5</v>
      </c>
    </row>
    <row r="29" spans="5:6" x14ac:dyDescent="0.25">
      <c r="E29" t="s">
        <v>140</v>
      </c>
      <c r="F29">
        <v>9</v>
      </c>
    </row>
    <row r="30" spans="5:6" x14ac:dyDescent="0.25">
      <c r="E30" t="s">
        <v>141</v>
      </c>
      <c r="F30">
        <v>7</v>
      </c>
    </row>
    <row r="31" spans="5:6" x14ac:dyDescent="0.25">
      <c r="E31" t="s">
        <v>142</v>
      </c>
      <c r="F31">
        <v>25</v>
      </c>
    </row>
    <row r="32" spans="5:6" x14ac:dyDescent="0.25">
      <c r="E32" t="s">
        <v>154</v>
      </c>
      <c r="F32">
        <v>27</v>
      </c>
    </row>
    <row r="33" spans="5:6" x14ac:dyDescent="0.25">
      <c r="E33" t="s">
        <v>143</v>
      </c>
      <c r="F33">
        <v>3</v>
      </c>
    </row>
    <row r="34" spans="5:6" x14ac:dyDescent="0.25">
      <c r="E34" t="s">
        <v>144</v>
      </c>
      <c r="F34">
        <v>7</v>
      </c>
    </row>
    <row r="35" spans="5:6" x14ac:dyDescent="0.25">
      <c r="E35" t="s">
        <v>145</v>
      </c>
      <c r="F35">
        <v>5</v>
      </c>
    </row>
    <row r="36" spans="5:6" x14ac:dyDescent="0.25">
      <c r="E36" t="s">
        <v>146</v>
      </c>
      <c r="F36">
        <v>9</v>
      </c>
    </row>
    <row r="37" spans="5:6" x14ac:dyDescent="0.25">
      <c r="E37" t="s">
        <v>147</v>
      </c>
      <c r="F37">
        <v>8</v>
      </c>
    </row>
    <row r="38" spans="5:6" x14ac:dyDescent="0.25">
      <c r="E38" t="s">
        <v>148</v>
      </c>
      <c r="F38">
        <v>3</v>
      </c>
    </row>
    <row r="39" spans="5:6" x14ac:dyDescent="0.25">
      <c r="E39" t="s">
        <v>149</v>
      </c>
      <c r="F39">
        <v>5</v>
      </c>
    </row>
    <row r="40" spans="5:6" x14ac:dyDescent="0.25">
      <c r="E40" t="s">
        <v>150</v>
      </c>
      <c r="F40">
        <v>2</v>
      </c>
    </row>
    <row r="41" spans="5:6" x14ac:dyDescent="0.25">
      <c r="E41" t="s">
        <v>151</v>
      </c>
      <c r="F41">
        <v>8</v>
      </c>
    </row>
    <row r="42" spans="5:6" x14ac:dyDescent="0.25">
      <c r="E42" t="s">
        <v>97</v>
      </c>
      <c r="F42">
        <v>21</v>
      </c>
    </row>
    <row r="43" spans="5:6" x14ac:dyDescent="0.25">
      <c r="E43" t="s">
        <v>152</v>
      </c>
      <c r="F43">
        <v>1</v>
      </c>
    </row>
    <row r="44" spans="5:6" x14ac:dyDescent="0.25">
      <c r="E44" t="s">
        <v>155</v>
      </c>
      <c r="F44">
        <v>27</v>
      </c>
    </row>
    <row r="45" spans="5:6" x14ac:dyDescent="0.25">
      <c r="E45" t="s">
        <v>156</v>
      </c>
      <c r="F45">
        <v>26</v>
      </c>
    </row>
    <row r="46" spans="5:6" x14ac:dyDescent="0.25">
      <c r="E46" t="s">
        <v>157</v>
      </c>
      <c r="F46">
        <v>6</v>
      </c>
    </row>
    <row r="47" spans="5:6" x14ac:dyDescent="0.25">
      <c r="E47" t="s">
        <v>158</v>
      </c>
      <c r="F47">
        <v>1</v>
      </c>
    </row>
    <row r="48" spans="5:6" x14ac:dyDescent="0.25">
      <c r="E48" t="s">
        <v>159</v>
      </c>
      <c r="F48">
        <v>1</v>
      </c>
    </row>
    <row r="49" spans="5:6" x14ac:dyDescent="0.25">
      <c r="E49" t="s">
        <v>160</v>
      </c>
      <c r="F49">
        <v>1</v>
      </c>
    </row>
    <row r="50" spans="5:6" x14ac:dyDescent="0.25">
      <c r="E50" t="s">
        <v>161</v>
      </c>
      <c r="F50">
        <v>2</v>
      </c>
    </row>
    <row r="51" spans="5:6" x14ac:dyDescent="0.25">
      <c r="E51" t="s">
        <v>162</v>
      </c>
      <c r="F51">
        <v>9</v>
      </c>
    </row>
    <row r="52" spans="5:6" x14ac:dyDescent="0.25">
      <c r="E52" t="s">
        <v>163</v>
      </c>
      <c r="F52">
        <v>2</v>
      </c>
    </row>
    <row r="53" spans="5:6" x14ac:dyDescent="0.25">
      <c r="E53" t="s">
        <v>164</v>
      </c>
      <c r="F53">
        <v>24</v>
      </c>
    </row>
    <row r="54" spans="5:6" x14ac:dyDescent="0.25">
      <c r="E54" t="s">
        <v>165</v>
      </c>
      <c r="F54">
        <v>8</v>
      </c>
    </row>
    <row r="55" spans="5:6" x14ac:dyDescent="0.25">
      <c r="E55" t="s">
        <v>166</v>
      </c>
      <c r="F55">
        <v>2</v>
      </c>
    </row>
    <row r="56" spans="5:6" x14ac:dyDescent="0.25">
      <c r="E56" t="s">
        <v>167</v>
      </c>
      <c r="F56">
        <v>2</v>
      </c>
    </row>
    <row r="57" spans="5:6" x14ac:dyDescent="0.25">
      <c r="E57" t="s">
        <v>168</v>
      </c>
      <c r="F57">
        <v>8</v>
      </c>
    </row>
    <row r="58" spans="5:6" x14ac:dyDescent="0.25">
      <c r="E58" t="s">
        <v>169</v>
      </c>
      <c r="F58">
        <v>1</v>
      </c>
    </row>
    <row r="59" spans="5:6" x14ac:dyDescent="0.25">
      <c r="E59" t="s">
        <v>170</v>
      </c>
      <c r="F59">
        <v>1</v>
      </c>
    </row>
    <row r="60" spans="5:6" x14ac:dyDescent="0.25">
      <c r="E60" t="s">
        <v>171</v>
      </c>
      <c r="F60">
        <v>9</v>
      </c>
    </row>
    <row r="61" spans="5:6" x14ac:dyDescent="0.25">
      <c r="E61" t="s">
        <v>172</v>
      </c>
      <c r="F61">
        <v>26</v>
      </c>
    </row>
    <row r="62" spans="5:6" x14ac:dyDescent="0.25">
      <c r="E62" t="s">
        <v>173</v>
      </c>
      <c r="F62">
        <v>3</v>
      </c>
    </row>
    <row r="63" spans="5:6" x14ac:dyDescent="0.25">
      <c r="F63">
        <v>0</v>
      </c>
    </row>
    <row r="64" spans="5:6" x14ac:dyDescent="0.25">
      <c r="E64" t="s">
        <v>174</v>
      </c>
      <c r="F64">
        <v>9</v>
      </c>
    </row>
  </sheetData>
  <sheetProtection algorithmName="SHA-512" hashValue="TsdJ1Q87HH3UP2orNltt+V9pa+ivCWjkGQ5MNEVqgpFcYNoW42u5bzuBeNn5GApBnu5B/meXJafdlKWzSJaJ3w==" saltValue="oVZ3Jwfp2zuNMyANEzAHtQ==" spinCount="100000" sheet="1" objects="1" scenarios="1" selectLockedCells="1" selectUnlockedCells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Att. 2 - Capacity Summary</vt:lpstr>
      <vt:lpstr>HQ County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RFP 24-003 Attach 2</dc:title>
  <dc:creator>NewYorkStateEducationDepartment@NYSED.onmicrosoft.com</dc:creator>
  <cp:lastModifiedBy>Monica Foley</cp:lastModifiedBy>
  <cp:lastPrinted>2023-05-24T15:39:29Z</cp:lastPrinted>
  <dcterms:created xsi:type="dcterms:W3CDTF">2023-02-23T13:11:32Z</dcterms:created>
  <dcterms:modified xsi:type="dcterms:W3CDTF">2023-05-31T17:56:33Z</dcterms:modified>
</cp:coreProperties>
</file>